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 activeTab="1"/>
  </bookViews>
  <sheets>
    <sheet name="1кв" sheetId="26" r:id="rId1"/>
    <sheet name="2кв" sheetId="28" r:id="rId2"/>
    <sheet name="отчет" sheetId="27" r:id="rId3"/>
  </sheets>
  <definedNames>
    <definedName name="_xlnm.Print_Area" localSheetId="0">'1кв'!$A$1:$E$53</definedName>
    <definedName name="_xlnm.Print_Area" localSheetId="1">'2кв'!$A$1:$E$50</definedName>
    <definedName name="_xlnm.Print_Area" localSheetId="2">отчет!$A$1:$C$45</definedName>
  </definedNames>
  <calcPr calcId="152511"/>
</workbook>
</file>

<file path=xl/calcChain.xml><?xml version="1.0" encoding="utf-8"?>
<calcChain xmlns="http://schemas.openxmlformats.org/spreadsheetml/2006/main">
  <c r="B47" i="28" l="1"/>
  <c r="B44" i="28"/>
  <c r="G49" i="28"/>
  <c r="G50" i="28" s="1"/>
  <c r="B48" i="28"/>
  <c r="E24" i="28"/>
  <c r="E22" i="28"/>
  <c r="E30" i="28" s="1"/>
  <c r="B49" i="28" s="1"/>
  <c r="B50" i="28" l="1"/>
  <c r="G52" i="26"/>
  <c r="G53" i="26" s="1"/>
  <c r="B50" i="26" s="1"/>
  <c r="E31" i="26" l="1"/>
  <c r="E30" i="26"/>
  <c r="C29" i="27" l="1"/>
  <c r="C25" i="27"/>
  <c r="C28" i="27"/>
  <c r="C26" i="27" s="1"/>
  <c r="C24" i="27"/>
  <c r="C20" i="27"/>
  <c r="C21" i="27"/>
  <c r="C22" i="27"/>
  <c r="C23" i="27"/>
  <c r="C18" i="27"/>
  <c r="C12" i="27"/>
  <c r="C15" i="27" s="1"/>
  <c r="C6" i="27"/>
  <c r="C13" i="27"/>
  <c r="C36" i="27"/>
  <c r="B51" i="26"/>
  <c r="C14" i="27" s="1"/>
  <c r="E24" i="26"/>
  <c r="C19" i="27" s="1"/>
  <c r="E22" i="26"/>
  <c r="E33" i="26" l="1"/>
  <c r="E30" i="27" s="1"/>
  <c r="C17" i="27"/>
  <c r="C30" i="27" s="1"/>
  <c r="F30" i="27" s="1"/>
  <c r="B52" i="26"/>
  <c r="C31" i="27" l="1"/>
  <c r="B53" i="26" l="1"/>
</calcChain>
</file>

<file path=xl/sharedStrings.xml><?xml version="1.0" encoding="utf-8"?>
<sst xmlns="http://schemas.openxmlformats.org/spreadsheetml/2006/main" count="192" uniqueCount="108">
  <si>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</si>
  <si>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</si>
  <si>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</si>
  <si>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</si>
  <si>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</si>
  <si>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</si>
  <si>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</si>
  <si>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</si>
  <si>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</si>
  <si>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</si>
  <si>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</si>
  <si>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</si>
  <si>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</si>
  <si>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</si>
  <si>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</si>
  <si>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</si>
  <si>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</si>
  <si>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</si>
  <si>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</si>
  <si>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</si>
  <si>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</si>
  <si>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</si>
  <si>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</si>
  <si>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</si>
  <si>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г. Россошь, ул. Линейная, д. 19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</si>
  <si>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№15  от   01.04.2015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</si>
  <si>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№19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Линейная</t>
    </r>
  </si>
  <si>
    <t>Стоимость материалов</t>
  </si>
  <si>
    <t>1 квартал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</si>
  <si>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</si>
  <si>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</si>
  <si>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 xml:space="preserve">Итого остаток на конец квартала </t>
  </si>
  <si>
    <t>в т.ч. Оплачено</t>
  </si>
  <si>
    <t>оплачено не жилые помещения</t>
  </si>
  <si>
    <t>Расходы по обслуживанию и тек. ремонту</t>
  </si>
  <si>
    <t>Информация для собственников:</t>
  </si>
  <si>
    <t xml:space="preserve">Расходы по управлению МКД </t>
  </si>
  <si>
    <t>Остаток на начало квартала</t>
  </si>
  <si>
    <t>определена приложением № 9 к договору №9 от 01.04.2015 г.</t>
  </si>
  <si>
    <t>Услуги по содержанию многоквартирного дома</t>
  </si>
  <si>
    <t>Оплачено за размещение оборудования ТТК</t>
  </si>
  <si>
    <t xml:space="preserve">Дератизация и дезинсекция </t>
  </si>
  <si>
    <t>по заявке собственников</t>
  </si>
  <si>
    <t>библ.</t>
  </si>
  <si>
    <t>админ.</t>
  </si>
  <si>
    <t>холодная вода на СОИ</t>
  </si>
  <si>
    <t>электроэнергия на СОИ</t>
  </si>
  <si>
    <t>водоотведение на СОИ</t>
  </si>
  <si>
    <t xml:space="preserve">пригородов </t>
  </si>
  <si>
    <t>39,7м2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</si>
  <si>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</si>
  <si>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S= 2424,6+249,5 (не жилые)=2674,1м2</t>
  </si>
  <si>
    <t>январь</t>
  </si>
  <si>
    <t>ч/ч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</si>
  <si>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</si>
  <si>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Земляникова Николая Александровича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</si>
  <si>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№3,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 №2 от 20.04.2023 г.</t>
    </r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</si>
  <si>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в лице председателя совета дома Земляников Н.А.</t>
    </r>
  </si>
  <si>
    <t>Корректировка отчета по уборке МОП</t>
  </si>
  <si>
    <t>Вдохновение</t>
  </si>
  <si>
    <t>ОТЧЕТ</t>
  </si>
  <si>
    <t>О ВЫПОЛНЕННЫХ РАБОТАХ И ДВИЖЕНИИ  СРЕДСТВ</t>
  </si>
  <si>
    <t>НА ЛИЦЕВОМ СЧЕТЕ  ЗА  период  с 01.01.2023 г. по 31.12.2023 г.</t>
  </si>
  <si>
    <t>Остаток на начало периода</t>
  </si>
  <si>
    <t xml:space="preserve">Доходы: </t>
  </si>
  <si>
    <t>в том числе:</t>
  </si>
  <si>
    <t>Оплачено за размещение оборудования в МОП интернет ТТК</t>
  </si>
  <si>
    <t>Итого доходов:</t>
  </si>
  <si>
    <t>Расходы:</t>
  </si>
  <si>
    <t xml:space="preserve">Услуги по содержанию многоквартирного дома </t>
  </si>
  <si>
    <t>Дератизация, дезинсекция</t>
  </si>
  <si>
    <t>работы по договору, всего</t>
  </si>
  <si>
    <t xml:space="preserve">   * Поверка ОДПУ</t>
  </si>
  <si>
    <t>Итого расходов</t>
  </si>
  <si>
    <t>Остаток средств на 01.01.2024</t>
  </si>
  <si>
    <t>Справочно:</t>
  </si>
  <si>
    <t>Задолженность населения по оплате на 01.01.2023 г.</t>
  </si>
  <si>
    <t>Задолженность населения по оплате на 01.01.2024 г.</t>
  </si>
  <si>
    <t>Прирост (+) / уменьшение (-) задолженности за год</t>
  </si>
  <si>
    <t xml:space="preserve">Получил: </t>
  </si>
  <si>
    <t>Отчет за 2023 год.</t>
  </si>
  <si>
    <t>Перечень предлагаемых работ на 2024 год.</t>
  </si>
  <si>
    <t>Предложение по структуре тарифа на 2024 год.</t>
  </si>
  <si>
    <t>_____________________________________________</t>
  </si>
  <si>
    <t>по ж.д. ул. Линейная, д. 19</t>
  </si>
  <si>
    <t>Начислено всего 746419,07</t>
  </si>
  <si>
    <t xml:space="preserve"> </t>
  </si>
  <si>
    <t>* водоотведение на СОИ- 24348,9</t>
  </si>
  <si>
    <t>* электроэнергия на СОИ- 18415,45</t>
  </si>
  <si>
    <t>* холодная вода на СОИ - 15552,9</t>
  </si>
  <si>
    <t>Оплачено не жилые помещения</t>
  </si>
  <si>
    <t>Непредвиденные работы 13,5 ч/ч</t>
  </si>
  <si>
    <t xml:space="preserve">   * Реконструкция ОДПУ ХВС (смета)</t>
  </si>
  <si>
    <t>Оплачено в текущем периоде по квитанциям, в т.ч. Единовременная плата за реконструкцию узла учета ХВС 27774,24</t>
  </si>
  <si>
    <t>за 1 квартал 2024 года</t>
  </si>
  <si>
    <t>31.03.2024 г.</t>
  </si>
  <si>
    <t>Выравнивание бордюрных камней</t>
  </si>
  <si>
    <t>Частичная замена стояка ХВС (кв.17)</t>
  </si>
  <si>
    <t>март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</si>
  <si>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</si>
  <si>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</si>
  <si>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 xml:space="preserve">           2. Всего за период с "01" 01 2024 г. по "31" 03 2024 г. выполнено работ (оказано услуг) на общую сумму двести десять тысяч триста четыре рубля 77 копеек.</t>
  </si>
  <si>
    <t>Предъявлено населению  200595,74</t>
  </si>
  <si>
    <t>за 2 квартал 2024 года</t>
  </si>
  <si>
    <t>30.06.2024 г.</t>
  </si>
  <si>
    <t>2 квартал</t>
  </si>
  <si>
    <t xml:space="preserve">           2. Всего за период с "01" 04 2024 г. по "30" 06 2024 г. выполнено работ (оказано услуг) на общую сумму двести три тысячи семьсот два рубля 91 копейка.</t>
  </si>
  <si>
    <t>Предъявлено населению  204688,79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</si>
</sst>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#,##0.00\ _₽"/>
    <numFmt numFmtId="166" formatCode="[$-419]General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2" fillId="0" borderId="0"/>
    <xf numFmtId="166" fontId="14" fillId="0" borderId="0"/>
  </cellStyleXfs>
  <cellXfs count="100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43" fontId="7" fillId="0" borderId="0" xfId="0" applyNumberFormat="1" applyFont="1"/>
    <xf numFmtId="43" fontId="4" fillId="0" borderId="0" xfId="1" applyFont="1"/>
    <xf numFmtId="0" fontId="10" fillId="0" borderId="0" xfId="0" applyFont="1"/>
    <xf numFmtId="43" fontId="4" fillId="0" borderId="0" xfId="0" applyNumberFormat="1" applyFont="1"/>
    <xf numFmtId="2" fontId="4" fillId="0" borderId="0" xfId="0" applyNumberFormat="1" applyFont="1"/>
    <xf numFmtId="0" fontId="3" fillId="0" borderId="0" xfId="0" applyFont="1" applyAlignment="1">
      <alignment wrapText="1"/>
    </xf>
    <xf numFmtId="39" fontId="7" fillId="0" borderId="0" xfId="1" applyNumberFormat="1" applyFont="1"/>
    <xf numFmtId="164" fontId="7" fillId="0" borderId="0" xfId="1" applyNumberFormat="1" applyFont="1"/>
    <xf numFmtId="165" fontId="4" fillId="0" borderId="1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left" wrapText="1"/>
    </xf>
    <xf numFmtId="0" fontId="7" fillId="0" borderId="1" xfId="0" applyFont="1" applyBorder="1"/>
    <xf numFmtId="0" fontId="13" fillId="0" borderId="4" xfId="0" applyFont="1" applyBorder="1"/>
    <xf numFmtId="0" fontId="3" fillId="0" borderId="1" xfId="0" applyFont="1" applyBorder="1" applyAlignment="1">
      <alignment wrapText="1"/>
    </xf>
    <xf numFmtId="0" fontId="13" fillId="2" borderId="1" xfId="0" applyFont="1" applyFill="1" applyBorder="1"/>
    <xf numFmtId="0" fontId="13" fillId="0" borderId="4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13" fillId="2" borderId="4" xfId="0" applyFont="1" applyFill="1" applyBorder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5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165" fontId="7" fillId="0" borderId="1" xfId="1" applyNumberFormat="1" applyFont="1" applyBorder="1" applyAlignment="1">
      <alignment horizontal="center"/>
    </xf>
    <xf numFmtId="4" fontId="15" fillId="0" borderId="0" xfId="0" applyNumberFormat="1" applyFont="1"/>
    <xf numFmtId="0" fontId="3" fillId="0" borderId="0" xfId="0" applyFont="1" applyAlignment="1">
      <alignment horizontal="left"/>
    </xf>
    <xf numFmtId="49" fontId="4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/>
    <xf numFmtId="43" fontId="4" fillId="2" borderId="1" xfId="1" applyFont="1" applyFill="1" applyBorder="1" applyAlignment="1">
      <alignment horizontal="center"/>
    </xf>
    <xf numFmtId="164" fontId="4" fillId="0" borderId="0" xfId="1" applyNumberFormat="1" applyFont="1" applyBorder="1"/>
    <xf numFmtId="0" fontId="4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165" fontId="7" fillId="0" borderId="1" xfId="0" applyNumberFormat="1" applyFont="1" applyBorder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0" fontId="4" fillId="0" borderId="6" xfId="0" applyFont="1" applyBorder="1" applyAlignment="1">
      <alignment vertical="center" wrapText="1"/>
    </xf>
    <xf numFmtId="43" fontId="0" fillId="0" borderId="0" xfId="0" applyNumberFormat="1"/>
    <xf numFmtId="49" fontId="3" fillId="0" borderId="5" xfId="0" applyNumberFormat="1" applyFont="1" applyBorder="1" applyAlignment="1">
      <alignment vertical="center" wrapText="1"/>
    </xf>
    <xf numFmtId="43" fontId="4" fillId="0" borderId="1" xfId="1" applyFont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0" fontId="13" fillId="0" borderId="1" xfId="0" applyFont="1" applyBorder="1" applyAlignment="1">
      <alignment wrapText="1"/>
    </xf>
    <xf numFmtId="43" fontId="4" fillId="2" borderId="1" xfId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/>
    </xf>
    <xf numFmtId="43" fontId="7" fillId="0" borderId="1" xfId="1" applyFont="1" applyBorder="1" applyAlignment="1">
      <alignment horizontal="center"/>
    </xf>
    <xf numFmtId="49" fontId="8" fillId="0" borderId="1" xfId="0" applyNumberFormat="1" applyFont="1" applyBorder="1" applyAlignment="1">
      <alignment horizontal="left"/>
    </xf>
    <xf numFmtId="164" fontId="7" fillId="0" borderId="1" xfId="1" applyNumberFormat="1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43" fontId="3" fillId="0" borderId="0" xfId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2" xfId="1" applyFont="1" applyBorder="1" applyAlignment="1">
      <alignment horizontal="left"/>
    </xf>
    <xf numFmtId="164" fontId="3" fillId="0" borderId="0" xfId="1" applyNumberFormat="1" applyFont="1" applyBorder="1" applyAlignment="1">
      <alignment horizontal="center"/>
    </xf>
    <xf numFmtId="0" fontId="5" fillId="0" borderId="0" xfId="0" applyFont="1" applyAlignment="1">
      <alignment wrapText="1"/>
    </xf>
    <xf numFmtId="164" fontId="4" fillId="2" borderId="1" xfId="1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wrapText="1"/>
    </xf>
    <xf numFmtId="0" fontId="5" fillId="0" borderId="0" xfId="0" applyFont="1" applyAlignment="1">
      <alignment horizontal="righ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2" borderId="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64" fontId="4" fillId="2" borderId="5" xfId="1" applyNumberFormat="1" applyFont="1" applyFill="1" applyBorder="1" applyAlignment="1">
      <alignment horizontal="right" vertical="center" wrapText="1"/>
    </xf>
    <xf numFmtId="0" fontId="4" fillId="2" borderId="0" xfId="0" applyFont="1" applyFill="1"/>
    <xf numFmtId="0" fontId="4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left" wrapText="1"/>
    </xf>
    <xf numFmtId="0" fontId="6" fillId="0" borderId="0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49" fontId="3" fillId="0" borderId="1" xfId="0" applyNumberFormat="1" applyFont="1" applyBorder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5">
    <cellStyle name="Excel Built-in Normal" xfId="4"/>
    <cellStyle name="Обычный" xfId="0" builtinId="0"/>
    <cellStyle name="Обычный 2" xfId="2"/>
    <cellStyle name="Обычный 3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view="pageBreakPreview" topLeftCell="A37" zoomScaleSheetLayoutView="100" workbookViewId="0">
      <selection activeCell="A25" sqref="A25:A27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4.140625" style="2" customWidth="1"/>
    <col min="4" max="4" width="16.140625" style="2" customWidth="1"/>
    <col min="5" max="5" width="14.140625" style="2" customWidth="1"/>
    <col min="6" max="6" width="13.28515625" style="2" customWidth="1"/>
    <col min="7" max="7" width="9.140625" style="2"/>
    <col min="8" max="8" width="16.140625" style="2" customWidth="1"/>
    <col min="9" max="16384" width="9.140625" style="2"/>
  </cols>
  <sheetData>
    <row r="1" spans="1:5" ht="15.75" x14ac:dyDescent="0.25">
      <c r="A1" s="89" t="s">
        <v>11</v>
      </c>
      <c r="B1" s="89"/>
      <c r="C1" s="89"/>
      <c r="D1" s="89"/>
      <c r="E1" s="89"/>
    </row>
    <row r="2" spans="1:5" ht="27.75" customHeight="1" x14ac:dyDescent="0.25">
      <c r="A2" s="90" t="s">
        <v>12</v>
      </c>
      <c r="B2" s="91"/>
      <c r="C2" s="91"/>
      <c r="D2" s="91"/>
      <c r="E2" s="91"/>
    </row>
    <row r="3" spans="1:5" x14ac:dyDescent="0.25">
      <c r="A3" s="92" t="s">
        <v>94</v>
      </c>
      <c r="B3" s="92"/>
      <c r="C3" s="92"/>
      <c r="D3" s="92"/>
      <c r="E3" s="92"/>
    </row>
    <row r="4" spans="1:5" s="1" customFormat="1" ht="15.75" x14ac:dyDescent="0.25">
      <c r="A4" s="22" t="s">
        <v>13</v>
      </c>
      <c r="B4" s="30"/>
      <c r="C4" s="30"/>
      <c r="D4" s="65"/>
      <c r="E4" s="68" t="s">
        <v>95</v>
      </c>
    </row>
    <row r="5" spans="1:5" x14ac:dyDescent="0.25">
      <c r="A5" s="32"/>
      <c r="B5" s="30"/>
      <c r="C5" s="30"/>
      <c r="D5" s="30"/>
      <c r="E5" s="30"/>
    </row>
    <row r="6" spans="1:5" x14ac:dyDescent="0.25">
      <c r="A6" s="86" t="s">
        <v>0</v>
      </c>
      <c r="B6" s="86"/>
      <c r="C6" s="86"/>
      <c r="D6" s="86"/>
      <c r="E6" s="86"/>
    </row>
    <row r="7" spans="1:5" x14ac:dyDescent="0.25">
      <c r="A7" s="93" t="s">
        <v>24</v>
      </c>
      <c r="B7" s="93"/>
      <c r="C7" s="93"/>
      <c r="D7" s="93"/>
      <c r="E7" s="93"/>
    </row>
    <row r="8" spans="1:5" x14ac:dyDescent="0.25">
      <c r="A8" s="84" t="s">
        <v>1</v>
      </c>
      <c r="B8" s="84"/>
      <c r="C8" s="84"/>
      <c r="D8" s="84"/>
      <c r="E8" s="84"/>
    </row>
    <row r="9" spans="1:5" ht="18.75" customHeight="1" x14ac:dyDescent="0.25">
      <c r="A9" s="86" t="s">
        <v>55</v>
      </c>
      <c r="B9" s="86"/>
      <c r="C9" s="86"/>
      <c r="D9" s="86"/>
      <c r="E9" s="86"/>
    </row>
    <row r="10" spans="1:5" ht="22.9" customHeight="1" x14ac:dyDescent="0.25">
      <c r="A10" s="94" t="s">
        <v>14</v>
      </c>
      <c r="B10" s="95"/>
      <c r="C10" s="95"/>
      <c r="D10" s="95"/>
      <c r="E10" s="95"/>
    </row>
    <row r="11" spans="1:5" ht="27" customHeight="1" x14ac:dyDescent="0.25">
      <c r="A11" s="86" t="s">
        <v>56</v>
      </c>
      <c r="B11" s="86"/>
      <c r="C11" s="86"/>
      <c r="D11" s="86"/>
      <c r="E11" s="86"/>
    </row>
    <row r="12" spans="1:5" ht="18" customHeight="1" x14ac:dyDescent="0.25">
      <c r="A12" s="84" t="s">
        <v>15</v>
      </c>
      <c r="B12" s="85"/>
      <c r="C12" s="85"/>
      <c r="D12" s="85"/>
      <c r="E12" s="85"/>
    </row>
    <row r="13" spans="1:5" x14ac:dyDescent="0.25">
      <c r="A13" s="86" t="s">
        <v>21</v>
      </c>
      <c r="B13" s="86"/>
      <c r="C13" s="86"/>
      <c r="D13" s="86"/>
      <c r="E13" s="86"/>
    </row>
    <row r="14" spans="1:5" ht="15.75" customHeight="1" x14ac:dyDescent="0.25">
      <c r="A14" s="84" t="s">
        <v>2</v>
      </c>
      <c r="B14" s="85"/>
      <c r="C14" s="85"/>
      <c r="D14" s="85"/>
      <c r="E14" s="85"/>
    </row>
    <row r="15" spans="1:5" x14ac:dyDescent="0.25">
      <c r="A15" s="86" t="s">
        <v>50</v>
      </c>
      <c r="B15" s="86"/>
      <c r="C15" s="86"/>
      <c r="D15" s="86"/>
      <c r="E15" s="86"/>
    </row>
    <row r="16" spans="1:5" x14ac:dyDescent="0.25">
      <c r="A16" s="84" t="s">
        <v>16</v>
      </c>
      <c r="B16" s="85"/>
      <c r="C16" s="85"/>
      <c r="D16" s="85"/>
      <c r="E16" s="85"/>
    </row>
    <row r="17" spans="1:7" ht="32.25" customHeight="1" x14ac:dyDescent="0.25">
      <c r="A17" s="86" t="s">
        <v>17</v>
      </c>
      <c r="B17" s="86"/>
      <c r="C17" s="86"/>
      <c r="D17" s="86"/>
      <c r="E17" s="86"/>
    </row>
    <row r="18" spans="1:7" ht="57.6" customHeight="1" x14ac:dyDescent="0.25">
      <c r="A18" s="86" t="s">
        <v>25</v>
      </c>
      <c r="B18" s="86"/>
      <c r="C18" s="86"/>
      <c r="D18" s="86"/>
      <c r="E18" s="86"/>
    </row>
    <row r="19" spans="1:7" ht="34.5" customHeight="1" x14ac:dyDescent="0.25">
      <c r="A19" s="87" t="s">
        <v>26</v>
      </c>
      <c r="B19" s="87"/>
      <c r="C19" s="87"/>
      <c r="D19" s="87"/>
      <c r="E19" s="87"/>
    </row>
    <row r="20" spans="1:7" ht="18" customHeight="1" x14ac:dyDescent="0.25">
      <c r="A20" s="87"/>
      <c r="B20" s="87"/>
      <c r="C20" s="87"/>
      <c r="D20" s="87"/>
      <c r="E20" s="87"/>
      <c r="F20" s="2">
        <v>2674.1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51" x14ac:dyDescent="0.25">
      <c r="A22" s="25" t="s">
        <v>39</v>
      </c>
      <c r="B22" s="8" t="s">
        <v>38</v>
      </c>
      <c r="C22" s="3" t="s">
        <v>4</v>
      </c>
      <c r="D22" s="3">
        <v>16.48</v>
      </c>
      <c r="E22" s="21">
        <f>D22*F20*G20</f>
        <v>132207.50399999999</v>
      </c>
    </row>
    <row r="23" spans="1:7" ht="25.5" x14ac:dyDescent="0.25">
      <c r="A23" s="6" t="s">
        <v>41</v>
      </c>
      <c r="B23" s="8" t="s">
        <v>42</v>
      </c>
      <c r="C23" s="3" t="s">
        <v>29</v>
      </c>
      <c r="D23" s="3"/>
      <c r="E23" s="7">
        <v>0</v>
      </c>
    </row>
    <row r="24" spans="1:7" x14ac:dyDescent="0.25">
      <c r="A24" s="6" t="s">
        <v>36</v>
      </c>
      <c r="B24" s="8" t="s">
        <v>22</v>
      </c>
      <c r="C24" s="3" t="s">
        <v>4</v>
      </c>
      <c r="D24" s="3">
        <v>6.06</v>
      </c>
      <c r="E24" s="7">
        <f>D24*F20*G20</f>
        <v>48615.137999999992</v>
      </c>
    </row>
    <row r="25" spans="1:7" x14ac:dyDescent="0.25">
      <c r="A25" s="6" t="s">
        <v>47</v>
      </c>
      <c r="B25" s="8" t="s">
        <v>28</v>
      </c>
      <c r="C25" s="3" t="s">
        <v>29</v>
      </c>
      <c r="D25" s="3"/>
      <c r="E25" s="7">
        <v>8943.49</v>
      </c>
    </row>
    <row r="26" spans="1:7" x14ac:dyDescent="0.25">
      <c r="A26" s="6" t="s">
        <v>46</v>
      </c>
      <c r="B26" s="8" t="s">
        <v>28</v>
      </c>
      <c r="C26" s="3" t="s">
        <v>29</v>
      </c>
      <c r="D26" s="3"/>
      <c r="E26" s="7">
        <v>6596</v>
      </c>
    </row>
    <row r="27" spans="1:7" x14ac:dyDescent="0.25">
      <c r="A27" s="6" t="s">
        <v>45</v>
      </c>
      <c r="B27" s="8" t="s">
        <v>28</v>
      </c>
      <c r="C27" s="3" t="s">
        <v>29</v>
      </c>
      <c r="D27" s="3"/>
      <c r="E27" s="7">
        <v>5712.66</v>
      </c>
    </row>
    <row r="28" spans="1:7" x14ac:dyDescent="0.25">
      <c r="A28" s="6" t="s">
        <v>27</v>
      </c>
      <c r="B28" s="8" t="s">
        <v>28</v>
      </c>
      <c r="C28" s="3" t="s">
        <v>29</v>
      </c>
      <c r="D28" s="3"/>
      <c r="E28" s="7">
        <v>2405.79</v>
      </c>
    </row>
    <row r="29" spans="1:7" s="77" customFormat="1" ht="60" x14ac:dyDescent="0.25">
      <c r="A29" s="73" t="s">
        <v>99</v>
      </c>
      <c r="B29" s="74" t="s">
        <v>100</v>
      </c>
      <c r="C29" s="75" t="s">
        <v>29</v>
      </c>
      <c r="D29" s="75"/>
      <c r="E29" s="76">
        <v>1403</v>
      </c>
    </row>
    <row r="30" spans="1:7" ht="30" x14ac:dyDescent="0.25">
      <c r="A30" s="44" t="s">
        <v>97</v>
      </c>
      <c r="B30" s="8" t="s">
        <v>52</v>
      </c>
      <c r="C30" s="3" t="s">
        <v>53</v>
      </c>
      <c r="D30" s="3">
        <v>16</v>
      </c>
      <c r="E30" s="7">
        <f>D30*260.07</f>
        <v>4161.12</v>
      </c>
    </row>
    <row r="31" spans="1:7" x14ac:dyDescent="0.25">
      <c r="A31" s="29" t="s">
        <v>96</v>
      </c>
      <c r="B31" s="8" t="s">
        <v>98</v>
      </c>
      <c r="C31" s="3" t="s">
        <v>53</v>
      </c>
      <c r="D31" s="3">
        <v>1</v>
      </c>
      <c r="E31" s="7">
        <f>D31*260.07</f>
        <v>260.07</v>
      </c>
    </row>
    <row r="32" spans="1:7" x14ac:dyDescent="0.25">
      <c r="A32" s="24"/>
      <c r="B32" s="27"/>
      <c r="C32" s="3"/>
      <c r="D32" s="26"/>
      <c r="E32" s="7"/>
    </row>
    <row r="33" spans="1:9" s="12" customFormat="1" ht="14.25" x14ac:dyDescent="0.2">
      <c r="A33" s="9" t="s">
        <v>23</v>
      </c>
      <c r="B33" s="23"/>
      <c r="C33" s="10"/>
      <c r="D33" s="10"/>
      <c r="E33" s="11">
        <f>SUM(E22:E32)</f>
        <v>210304.772</v>
      </c>
    </row>
    <row r="35" spans="1:9" ht="34.5" customHeight="1" x14ac:dyDescent="0.25">
      <c r="A35" s="88" t="s">
        <v>101</v>
      </c>
      <c r="B35" s="88"/>
      <c r="C35" s="88"/>
      <c r="D35" s="88"/>
      <c r="E35" s="88"/>
    </row>
    <row r="36" spans="1:9" ht="30" customHeight="1" x14ac:dyDescent="0.25">
      <c r="A36" s="86" t="s">
        <v>20</v>
      </c>
      <c r="B36" s="86"/>
      <c r="C36" s="86"/>
      <c r="D36" s="86"/>
      <c r="E36" s="86"/>
    </row>
    <row r="37" spans="1:9" ht="20.25" customHeight="1" x14ac:dyDescent="0.25">
      <c r="A37" s="86" t="s">
        <v>19</v>
      </c>
      <c r="B37" s="86"/>
      <c r="C37" s="86"/>
      <c r="D37" s="86"/>
      <c r="E37" s="86"/>
      <c r="F37" s="12"/>
      <c r="G37" s="12"/>
      <c r="H37" s="13"/>
    </row>
    <row r="38" spans="1:9" x14ac:dyDescent="0.25">
      <c r="A38" s="86" t="s">
        <v>30</v>
      </c>
      <c r="B38" s="86"/>
      <c r="C38" s="86"/>
      <c r="D38" s="86"/>
      <c r="E38" s="86"/>
    </row>
    <row r="39" spans="1:9" x14ac:dyDescent="0.25">
      <c r="A39" s="83" t="s">
        <v>5</v>
      </c>
      <c r="B39" s="83"/>
      <c r="C39" s="83"/>
      <c r="D39" s="83"/>
      <c r="E39" s="83"/>
    </row>
    <row r="40" spans="1:9" x14ac:dyDescent="0.25">
      <c r="A40" s="78" t="s">
        <v>54</v>
      </c>
      <c r="B40" s="78"/>
      <c r="C40" s="78"/>
      <c r="D40" s="78"/>
      <c r="E40" s="4"/>
    </row>
    <row r="41" spans="1:9" x14ac:dyDescent="0.25">
      <c r="B41" s="79" t="s">
        <v>18</v>
      </c>
      <c r="C41" s="79"/>
      <c r="D41" s="79"/>
      <c r="E41" s="5" t="s">
        <v>6</v>
      </c>
    </row>
    <row r="42" spans="1:9" x14ac:dyDescent="0.25">
      <c r="A42" s="31"/>
      <c r="B42" s="31"/>
      <c r="C42" s="31"/>
      <c r="D42" s="31"/>
      <c r="E42" s="31"/>
    </row>
    <row r="43" spans="1:9" ht="15" customHeight="1" x14ac:dyDescent="0.25">
      <c r="A43" s="80" t="s">
        <v>57</v>
      </c>
      <c r="B43" s="80"/>
      <c r="C43" s="80"/>
      <c r="D43" s="80"/>
      <c r="E43" s="80"/>
    </row>
    <row r="44" spans="1:9" x14ac:dyDescent="0.25">
      <c r="B44" s="81" t="s">
        <v>18</v>
      </c>
      <c r="C44" s="81"/>
      <c r="D44" s="81"/>
      <c r="E44" s="5" t="s">
        <v>6</v>
      </c>
    </row>
    <row r="45" spans="1:9" x14ac:dyDescent="0.25">
      <c r="A45" s="2" t="s">
        <v>51</v>
      </c>
    </row>
    <row r="46" spans="1:9" ht="14.45" customHeight="1" x14ac:dyDescent="0.25">
      <c r="A46" s="12" t="s">
        <v>35</v>
      </c>
      <c r="I46" s="82"/>
    </row>
    <row r="47" spans="1:9" x14ac:dyDescent="0.25">
      <c r="A47" s="2" t="s">
        <v>37</v>
      </c>
      <c r="B47" s="20">
        <v>28700.92</v>
      </c>
      <c r="I47" s="82"/>
    </row>
    <row r="48" spans="1:9" ht="31.5" x14ac:dyDescent="0.25">
      <c r="A48" s="18" t="s">
        <v>102</v>
      </c>
      <c r="B48" s="14"/>
    </row>
    <row r="49" spans="1:8" x14ac:dyDescent="0.25">
      <c r="A49" s="2" t="s">
        <v>32</v>
      </c>
      <c r="B49" s="14">
        <v>199481.39</v>
      </c>
      <c r="F49" s="2" t="s">
        <v>48</v>
      </c>
      <c r="G49" s="2">
        <v>2194.46</v>
      </c>
      <c r="H49" s="28" t="s">
        <v>49</v>
      </c>
    </row>
    <row r="50" spans="1:8" x14ac:dyDescent="0.25">
      <c r="A50" s="2" t="s">
        <v>33</v>
      </c>
      <c r="B50" s="14">
        <f>G53</f>
        <v>15390.74</v>
      </c>
      <c r="H50" s="28"/>
    </row>
    <row r="51" spans="1:8" ht="30" x14ac:dyDescent="0.25">
      <c r="A51" s="33" t="s">
        <v>40</v>
      </c>
      <c r="B51" s="14">
        <f>3*330</f>
        <v>990</v>
      </c>
      <c r="F51" s="2" t="s">
        <v>43</v>
      </c>
      <c r="G51" s="2">
        <v>7213.5</v>
      </c>
      <c r="H51" s="17" t="s">
        <v>59</v>
      </c>
    </row>
    <row r="52" spans="1:8" ht="30" x14ac:dyDescent="0.25">
      <c r="A52" s="33" t="s">
        <v>34</v>
      </c>
      <c r="B52" s="14">
        <f>E33</f>
        <v>210304.772</v>
      </c>
      <c r="F52" s="2" t="s">
        <v>44</v>
      </c>
      <c r="G52" s="2">
        <f>2417.28+3565.5</f>
        <v>5982.7800000000007</v>
      </c>
      <c r="H52" s="17"/>
    </row>
    <row r="53" spans="1:8" x14ac:dyDescent="0.25">
      <c r="A53" s="15" t="s">
        <v>31</v>
      </c>
      <c r="B53" s="19">
        <f>B47+B49+B50+B51-B52</f>
        <v>34258.277999999991</v>
      </c>
      <c r="G53" s="2">
        <f>SUM(G49:G52)</f>
        <v>15390.74</v>
      </c>
      <c r="H53" s="17"/>
    </row>
    <row r="55" spans="1:8" x14ac:dyDescent="0.25">
      <c r="B55" s="16">
        <v>28700.92</v>
      </c>
    </row>
  </sheetData>
  <mergeCells count="28">
    <mergeCell ref="A13:E13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39:E39"/>
    <mergeCell ref="A14:E14"/>
    <mergeCell ref="A15:E15"/>
    <mergeCell ref="A16:E16"/>
    <mergeCell ref="A17:E17"/>
    <mergeCell ref="A18:E18"/>
    <mergeCell ref="A19:E19"/>
    <mergeCell ref="A20:E20"/>
    <mergeCell ref="A35:E35"/>
    <mergeCell ref="A36:E36"/>
    <mergeCell ref="A37:E37"/>
    <mergeCell ref="A38:E38"/>
    <mergeCell ref="A40:D40"/>
    <mergeCell ref="B41:D41"/>
    <mergeCell ref="A43:E43"/>
    <mergeCell ref="B44:D44"/>
    <mergeCell ref="I46:I4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abSelected="1" view="pageBreakPreview" topLeftCell="A40" zoomScaleSheetLayoutView="100" workbookViewId="0">
      <selection activeCell="C49" sqref="C49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4.140625" style="2" customWidth="1"/>
    <col min="4" max="4" width="16.140625" style="2" customWidth="1"/>
    <col min="5" max="5" width="14.140625" style="2" customWidth="1"/>
    <col min="6" max="6" width="13.28515625" style="2" customWidth="1"/>
    <col min="7" max="7" width="9.140625" style="2"/>
    <col min="8" max="8" width="16.140625" style="2" customWidth="1"/>
    <col min="9" max="16384" width="9.140625" style="2"/>
  </cols>
  <sheetData>
    <row r="1" spans="1:5" ht="15.75" x14ac:dyDescent="0.25">
      <c r="A1" s="89" t="s">
        <v>11</v>
      </c>
      <c r="B1" s="89"/>
      <c r="C1" s="89"/>
      <c r="D1" s="89"/>
      <c r="E1" s="89"/>
    </row>
    <row r="2" spans="1:5" ht="27.75" customHeight="1" x14ac:dyDescent="0.25">
      <c r="A2" s="90" t="s">
        <v>12</v>
      </c>
      <c r="B2" s="91"/>
      <c r="C2" s="91"/>
      <c r="D2" s="91"/>
      <c r="E2" s="91"/>
    </row>
    <row r="3" spans="1:5" x14ac:dyDescent="0.25">
      <c r="A3" s="92" t="s">
        <v>103</v>
      </c>
      <c r="B3" s="92"/>
      <c r="C3" s="92"/>
      <c r="D3" s="92"/>
      <c r="E3" s="92"/>
    </row>
    <row r="4" spans="1:5" s="1" customFormat="1" ht="15.75" x14ac:dyDescent="0.25">
      <c r="A4" s="22" t="s">
        <v>13</v>
      </c>
      <c r="B4" s="72"/>
      <c r="C4" s="72"/>
      <c r="D4" s="65"/>
      <c r="E4" s="68" t="s">
        <v>104</v>
      </c>
    </row>
    <row r="5" spans="1:5" x14ac:dyDescent="0.25">
      <c r="A5" s="70"/>
      <c r="B5" s="72"/>
      <c r="C5" s="72"/>
      <c r="D5" s="72"/>
      <c r="E5" s="72"/>
    </row>
    <row r="6" spans="1:5" x14ac:dyDescent="0.25">
      <c r="A6" s="86" t="s">
        <v>0</v>
      </c>
      <c r="B6" s="86"/>
      <c r="C6" s="86"/>
      <c r="D6" s="86"/>
      <c r="E6" s="86"/>
    </row>
    <row r="7" spans="1:5" x14ac:dyDescent="0.25">
      <c r="A7" s="93" t="s">
        <v>24</v>
      </c>
      <c r="B7" s="93"/>
      <c r="C7" s="93"/>
      <c r="D7" s="93"/>
      <c r="E7" s="93"/>
    </row>
    <row r="8" spans="1:5" x14ac:dyDescent="0.25">
      <c r="A8" s="84" t="s">
        <v>1</v>
      </c>
      <c r="B8" s="84"/>
      <c r="C8" s="84"/>
      <c r="D8" s="84"/>
      <c r="E8" s="84"/>
    </row>
    <row r="9" spans="1:5" ht="18.75" customHeight="1" x14ac:dyDescent="0.25">
      <c r="A9" s="86" t="s">
        <v>55</v>
      </c>
      <c r="B9" s="86"/>
      <c r="C9" s="86"/>
      <c r="D9" s="86"/>
      <c r="E9" s="86"/>
    </row>
    <row r="10" spans="1:5" ht="22.9" customHeight="1" x14ac:dyDescent="0.25">
      <c r="A10" s="94" t="s">
        <v>14</v>
      </c>
      <c r="B10" s="95"/>
      <c r="C10" s="95"/>
      <c r="D10" s="95"/>
      <c r="E10" s="95"/>
    </row>
    <row r="11" spans="1:5" ht="27" customHeight="1" x14ac:dyDescent="0.25">
      <c r="A11" s="86" t="s">
        <v>56</v>
      </c>
      <c r="B11" s="86"/>
      <c r="C11" s="86"/>
      <c r="D11" s="86"/>
      <c r="E11" s="86"/>
    </row>
    <row r="12" spans="1:5" ht="18" customHeight="1" x14ac:dyDescent="0.25">
      <c r="A12" s="84" t="s">
        <v>15</v>
      </c>
      <c r="B12" s="85"/>
      <c r="C12" s="85"/>
      <c r="D12" s="85"/>
      <c r="E12" s="85"/>
    </row>
    <row r="13" spans="1:5" x14ac:dyDescent="0.25">
      <c r="A13" s="86" t="s">
        <v>21</v>
      </c>
      <c r="B13" s="86"/>
      <c r="C13" s="86"/>
      <c r="D13" s="86"/>
      <c r="E13" s="86"/>
    </row>
    <row r="14" spans="1:5" ht="15.75" customHeight="1" x14ac:dyDescent="0.25">
      <c r="A14" s="84" t="s">
        <v>2</v>
      </c>
      <c r="B14" s="85"/>
      <c r="C14" s="85"/>
      <c r="D14" s="85"/>
      <c r="E14" s="85"/>
    </row>
    <row r="15" spans="1:5" x14ac:dyDescent="0.25">
      <c r="A15" s="86" t="s">
        <v>50</v>
      </c>
      <c r="B15" s="86"/>
      <c r="C15" s="86"/>
      <c r="D15" s="86"/>
      <c r="E15" s="86"/>
    </row>
    <row r="16" spans="1:5" x14ac:dyDescent="0.25">
      <c r="A16" s="84" t="s">
        <v>16</v>
      </c>
      <c r="B16" s="85"/>
      <c r="C16" s="85"/>
      <c r="D16" s="85"/>
      <c r="E16" s="85"/>
    </row>
    <row r="17" spans="1:7" ht="32.25" customHeight="1" x14ac:dyDescent="0.25">
      <c r="A17" s="86" t="s">
        <v>17</v>
      </c>
      <c r="B17" s="86"/>
      <c r="C17" s="86"/>
      <c r="D17" s="86"/>
      <c r="E17" s="86"/>
    </row>
    <row r="18" spans="1:7" ht="57.6" customHeight="1" x14ac:dyDescent="0.25">
      <c r="A18" s="86" t="s">
        <v>25</v>
      </c>
      <c r="B18" s="86"/>
      <c r="C18" s="86"/>
      <c r="D18" s="86"/>
      <c r="E18" s="86"/>
    </row>
    <row r="19" spans="1:7" ht="34.5" customHeight="1" x14ac:dyDescent="0.25">
      <c r="A19" s="87" t="s">
        <v>26</v>
      </c>
      <c r="B19" s="87"/>
      <c r="C19" s="87"/>
      <c r="D19" s="87"/>
      <c r="E19" s="87"/>
    </row>
    <row r="20" spans="1:7" ht="18" customHeight="1" x14ac:dyDescent="0.25">
      <c r="A20" s="87"/>
      <c r="B20" s="87"/>
      <c r="C20" s="87"/>
      <c r="D20" s="87"/>
      <c r="E20" s="87"/>
      <c r="F20" s="2">
        <v>2674.1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51" x14ac:dyDescent="0.25">
      <c r="A22" s="25" t="s">
        <v>39</v>
      </c>
      <c r="B22" s="8" t="s">
        <v>38</v>
      </c>
      <c r="C22" s="3" t="s">
        <v>4</v>
      </c>
      <c r="D22" s="3">
        <v>16.48</v>
      </c>
      <c r="E22" s="21">
        <f>D22*F20*G20</f>
        <v>132207.50399999999</v>
      </c>
    </row>
    <row r="23" spans="1:7" ht="25.5" x14ac:dyDescent="0.25">
      <c r="A23" s="6" t="s">
        <v>41</v>
      </c>
      <c r="B23" s="8" t="s">
        <v>42</v>
      </c>
      <c r="C23" s="3" t="s">
        <v>29</v>
      </c>
      <c r="D23" s="3"/>
      <c r="E23" s="7">
        <v>0</v>
      </c>
    </row>
    <row r="24" spans="1:7" x14ac:dyDescent="0.25">
      <c r="A24" s="6" t="s">
        <v>36</v>
      </c>
      <c r="B24" s="8" t="s">
        <v>22</v>
      </c>
      <c r="C24" s="3" t="s">
        <v>4</v>
      </c>
      <c r="D24" s="3">
        <v>6.06</v>
      </c>
      <c r="E24" s="7">
        <f>D24*F20*G20</f>
        <v>48615.137999999992</v>
      </c>
    </row>
    <row r="25" spans="1:7" x14ac:dyDescent="0.25">
      <c r="A25" s="6" t="s">
        <v>47</v>
      </c>
      <c r="B25" s="8" t="s">
        <v>105</v>
      </c>
      <c r="C25" s="3" t="s">
        <v>29</v>
      </c>
      <c r="D25" s="3"/>
      <c r="E25" s="7">
        <v>8790.2000000000007</v>
      </c>
    </row>
    <row r="26" spans="1:7" x14ac:dyDescent="0.25">
      <c r="A26" s="6" t="s">
        <v>46</v>
      </c>
      <c r="B26" s="8" t="s">
        <v>105</v>
      </c>
      <c r="C26" s="3" t="s">
        <v>29</v>
      </c>
      <c r="D26" s="3"/>
      <c r="E26" s="7">
        <v>6353.5</v>
      </c>
    </row>
    <row r="27" spans="1:7" x14ac:dyDescent="0.25">
      <c r="A27" s="6" t="s">
        <v>45</v>
      </c>
      <c r="B27" s="8" t="s">
        <v>105</v>
      </c>
      <c r="C27" s="3" t="s">
        <v>29</v>
      </c>
      <c r="D27" s="3"/>
      <c r="E27" s="7">
        <v>5614.75</v>
      </c>
    </row>
    <row r="28" spans="1:7" x14ac:dyDescent="0.25">
      <c r="A28" s="6" t="s">
        <v>27</v>
      </c>
      <c r="B28" s="8" t="s">
        <v>105</v>
      </c>
      <c r="C28" s="3" t="s">
        <v>29</v>
      </c>
      <c r="D28" s="3"/>
      <c r="E28" s="7">
        <v>2121.8200000000002</v>
      </c>
    </row>
    <row r="29" spans="1:7" x14ac:dyDescent="0.25">
      <c r="A29" s="24"/>
      <c r="B29" s="27"/>
      <c r="C29" s="3"/>
      <c r="D29" s="26"/>
      <c r="E29" s="7"/>
    </row>
    <row r="30" spans="1:7" s="12" customFormat="1" ht="14.25" x14ac:dyDescent="0.2">
      <c r="A30" s="9" t="s">
        <v>23</v>
      </c>
      <c r="B30" s="23"/>
      <c r="C30" s="10"/>
      <c r="D30" s="10"/>
      <c r="E30" s="11">
        <f>SUM(E22:E29)</f>
        <v>203702.91200000001</v>
      </c>
    </row>
    <row r="32" spans="1:7" ht="34.5" customHeight="1" x14ac:dyDescent="0.25">
      <c r="A32" s="88" t="s">
        <v>106</v>
      </c>
      <c r="B32" s="88"/>
      <c r="C32" s="88"/>
      <c r="D32" s="88"/>
      <c r="E32" s="88"/>
    </row>
    <row r="33" spans="1:9" ht="30" customHeight="1" x14ac:dyDescent="0.25">
      <c r="A33" s="86" t="s">
        <v>20</v>
      </c>
      <c r="B33" s="86"/>
      <c r="C33" s="86"/>
      <c r="D33" s="86"/>
      <c r="E33" s="86"/>
    </row>
    <row r="34" spans="1:9" ht="20.25" customHeight="1" x14ac:dyDescent="0.25">
      <c r="A34" s="86" t="s">
        <v>19</v>
      </c>
      <c r="B34" s="86"/>
      <c r="C34" s="86"/>
      <c r="D34" s="86"/>
      <c r="E34" s="86"/>
      <c r="F34" s="12"/>
      <c r="G34" s="12"/>
      <c r="H34" s="13"/>
    </row>
    <row r="35" spans="1:9" x14ac:dyDescent="0.25">
      <c r="A35" s="86" t="s">
        <v>30</v>
      </c>
      <c r="B35" s="86"/>
      <c r="C35" s="86"/>
      <c r="D35" s="86"/>
      <c r="E35" s="86"/>
    </row>
    <row r="36" spans="1:9" x14ac:dyDescent="0.25">
      <c r="A36" s="83" t="s">
        <v>5</v>
      </c>
      <c r="B36" s="83"/>
      <c r="C36" s="83"/>
      <c r="D36" s="83"/>
      <c r="E36" s="83"/>
    </row>
    <row r="37" spans="1:9" x14ac:dyDescent="0.25">
      <c r="A37" s="78" t="s">
        <v>54</v>
      </c>
      <c r="B37" s="78"/>
      <c r="C37" s="78"/>
      <c r="D37" s="78"/>
      <c r="E37" s="4"/>
    </row>
    <row r="38" spans="1:9" x14ac:dyDescent="0.25">
      <c r="B38" s="79" t="s">
        <v>18</v>
      </c>
      <c r="C38" s="79"/>
      <c r="D38" s="79"/>
      <c r="E38" s="5" t="s">
        <v>6</v>
      </c>
    </row>
    <row r="39" spans="1:9" x14ac:dyDescent="0.25">
      <c r="A39" s="69"/>
      <c r="B39" s="69"/>
      <c r="C39" s="69"/>
      <c r="D39" s="69"/>
      <c r="E39" s="69"/>
    </row>
    <row r="40" spans="1:9" ht="15" customHeight="1" x14ac:dyDescent="0.25">
      <c r="A40" s="80" t="s">
        <v>57</v>
      </c>
      <c r="B40" s="80"/>
      <c r="C40" s="80"/>
      <c r="D40" s="80"/>
      <c r="E40" s="80"/>
    </row>
    <row r="41" spans="1:9" x14ac:dyDescent="0.25">
      <c r="B41" s="81" t="s">
        <v>18</v>
      </c>
      <c r="C41" s="81"/>
      <c r="D41" s="81"/>
      <c r="E41" s="5" t="s">
        <v>6</v>
      </c>
    </row>
    <row r="42" spans="1:9" x14ac:dyDescent="0.25">
      <c r="A42" s="2" t="s">
        <v>51</v>
      </c>
    </row>
    <row r="43" spans="1:9" ht="14.45" customHeight="1" x14ac:dyDescent="0.25">
      <c r="A43" s="12" t="s">
        <v>35</v>
      </c>
      <c r="I43" s="82"/>
    </row>
    <row r="44" spans="1:9" x14ac:dyDescent="0.25">
      <c r="A44" s="2" t="s">
        <v>37</v>
      </c>
      <c r="B44" s="20">
        <f>'1кв'!B53</f>
        <v>34258.277999999991</v>
      </c>
      <c r="I44" s="82"/>
    </row>
    <row r="45" spans="1:9" ht="31.5" x14ac:dyDescent="0.25">
      <c r="A45" s="18" t="s">
        <v>107</v>
      </c>
      <c r="B45" s="14"/>
    </row>
    <row r="46" spans="1:9" x14ac:dyDescent="0.25">
      <c r="A46" s="2" t="s">
        <v>32</v>
      </c>
      <c r="B46" s="14">
        <v>203620.39</v>
      </c>
      <c r="F46" s="2" t="s">
        <v>48</v>
      </c>
      <c r="G46" s="2">
        <v>4441.62</v>
      </c>
      <c r="H46" s="28" t="s">
        <v>49</v>
      </c>
    </row>
    <row r="47" spans="1:9" x14ac:dyDescent="0.25">
      <c r="A47" s="2" t="s">
        <v>33</v>
      </c>
      <c r="B47" s="14">
        <f>G50</f>
        <v>17798.25</v>
      </c>
      <c r="H47" s="28"/>
    </row>
    <row r="48" spans="1:9" ht="30" x14ac:dyDescent="0.25">
      <c r="A48" s="71" t="s">
        <v>40</v>
      </c>
      <c r="B48" s="14">
        <f>3*330</f>
        <v>990</v>
      </c>
      <c r="F48" s="2" t="s">
        <v>43</v>
      </c>
      <c r="G48" s="2">
        <v>7373.85</v>
      </c>
      <c r="H48" s="17" t="s">
        <v>59</v>
      </c>
    </row>
    <row r="49" spans="1:8" ht="30" x14ac:dyDescent="0.25">
      <c r="A49" s="71" t="s">
        <v>34</v>
      </c>
      <c r="B49" s="14">
        <f>E30</f>
        <v>203702.91200000001</v>
      </c>
      <c r="F49" s="2" t="s">
        <v>44</v>
      </c>
      <c r="G49" s="2">
        <f>2417.28+3565.5</f>
        <v>5982.7800000000007</v>
      </c>
      <c r="H49" s="17"/>
    </row>
    <row r="50" spans="1:8" x14ac:dyDescent="0.25">
      <c r="A50" s="15" t="s">
        <v>31</v>
      </c>
      <c r="B50" s="19">
        <f>B44+B46+B47+B48-B49</f>
        <v>52964.005999999994</v>
      </c>
      <c r="G50" s="2">
        <f>SUM(G46:G49)</f>
        <v>17798.25</v>
      </c>
      <c r="H50" s="17"/>
    </row>
    <row r="52" spans="1:8" x14ac:dyDescent="0.25">
      <c r="B52" s="16"/>
    </row>
  </sheetData>
  <mergeCells count="28">
    <mergeCell ref="B38:D38"/>
    <mergeCell ref="A40:E40"/>
    <mergeCell ref="B41:D41"/>
    <mergeCell ref="I43:I44"/>
    <mergeCell ref="A32:E32"/>
    <mergeCell ref="A33:E33"/>
    <mergeCell ref="A34:E34"/>
    <mergeCell ref="A35:E35"/>
    <mergeCell ref="A36:E36"/>
    <mergeCell ref="A37:D37"/>
    <mergeCell ref="A15:E15"/>
    <mergeCell ref="A16:E16"/>
    <mergeCell ref="A17:E17"/>
    <mergeCell ref="A18:E18"/>
    <mergeCell ref="A19:E19"/>
    <mergeCell ref="A20:E20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view="pageBreakPreview" zoomScaleSheetLayoutView="100" workbookViewId="0">
      <selection activeCell="B20" sqref="B20"/>
    </sheetView>
  </sheetViews>
  <sheetFormatPr defaultRowHeight="15" x14ac:dyDescent="0.25"/>
  <cols>
    <col min="1" max="1" width="10.5703125" customWidth="1"/>
    <col min="2" max="2" width="54.28515625" customWidth="1"/>
    <col min="3" max="3" width="16.140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 x14ac:dyDescent="0.25">
      <c r="A1" s="97" t="s">
        <v>60</v>
      </c>
      <c r="B1" s="97"/>
      <c r="C1" s="97"/>
      <c r="D1" s="34"/>
    </row>
    <row r="2" spans="1:5" ht="15.75" x14ac:dyDescent="0.25">
      <c r="A2" s="98" t="s">
        <v>61</v>
      </c>
      <c r="B2" s="98"/>
      <c r="C2" s="98"/>
      <c r="D2" s="35"/>
    </row>
    <row r="3" spans="1:5" ht="15.75" x14ac:dyDescent="0.25">
      <c r="A3" s="98" t="s">
        <v>62</v>
      </c>
      <c r="B3" s="98"/>
      <c r="C3" s="98"/>
      <c r="D3" s="35"/>
    </row>
    <row r="4" spans="1:5" ht="15.75" x14ac:dyDescent="0.25">
      <c r="A4" s="97" t="s">
        <v>84</v>
      </c>
      <c r="B4" s="97"/>
      <c r="C4" s="97"/>
      <c r="D4" s="34"/>
    </row>
    <row r="5" spans="1:5" ht="15.75" x14ac:dyDescent="0.25">
      <c r="A5" s="99"/>
      <c r="B5" s="99"/>
      <c r="C5" s="99"/>
      <c r="D5" s="1"/>
    </row>
    <row r="6" spans="1:5" ht="15.75" x14ac:dyDescent="0.25">
      <c r="A6" s="35"/>
      <c r="B6" s="36" t="s">
        <v>63</v>
      </c>
      <c r="C6" s="37" t="e">
        <f>#REF!</f>
        <v>#REF!</v>
      </c>
      <c r="D6" s="38"/>
    </row>
    <row r="7" spans="1:5" ht="15.75" x14ac:dyDescent="0.25">
      <c r="A7" s="39" t="s">
        <v>64</v>
      </c>
      <c r="B7" s="36" t="s">
        <v>85</v>
      </c>
      <c r="C7" s="37"/>
      <c r="D7" s="38"/>
    </row>
    <row r="8" spans="1:5" ht="15.75" x14ac:dyDescent="0.25">
      <c r="A8" s="35"/>
      <c r="B8" s="40" t="s">
        <v>65</v>
      </c>
      <c r="C8" s="37"/>
      <c r="D8" s="38"/>
    </row>
    <row r="9" spans="1:5" ht="15.75" x14ac:dyDescent="0.25">
      <c r="A9" s="35"/>
      <c r="B9" s="6" t="s">
        <v>89</v>
      </c>
      <c r="C9" s="37"/>
      <c r="D9" s="38"/>
    </row>
    <row r="10" spans="1:5" ht="15.75" x14ac:dyDescent="0.25">
      <c r="A10" s="35"/>
      <c r="B10" s="6" t="s">
        <v>87</v>
      </c>
      <c r="C10" s="37"/>
      <c r="D10" s="38"/>
    </row>
    <row r="11" spans="1:5" ht="15.75" x14ac:dyDescent="0.25">
      <c r="A11" s="35"/>
      <c r="B11" s="6" t="s">
        <v>88</v>
      </c>
      <c r="C11" s="37"/>
      <c r="D11" s="38"/>
    </row>
    <row r="12" spans="1:5" ht="47.25" x14ac:dyDescent="0.25">
      <c r="B12" s="67" t="s">
        <v>93</v>
      </c>
      <c r="C12" s="42" t="e">
        <f>#REF!+#REF!+#REF!+'1кв'!B49</f>
        <v>#REF!</v>
      </c>
      <c r="D12" s="43"/>
    </row>
    <row r="13" spans="1:5" ht="15.75" x14ac:dyDescent="0.25">
      <c r="A13" t="s">
        <v>86</v>
      </c>
      <c r="B13" s="41" t="s">
        <v>90</v>
      </c>
      <c r="C13" s="42" t="e">
        <f>#REF!+#REF!+#REF!+'1кв'!B50</f>
        <v>#REF!</v>
      </c>
      <c r="D13" s="43"/>
    </row>
    <row r="14" spans="1:5" ht="30" x14ac:dyDescent="0.25">
      <c r="A14" s="39"/>
      <c r="B14" s="44" t="s">
        <v>66</v>
      </c>
      <c r="C14" s="42" t="e">
        <f>#REF!+#REF!+#REF!+'1кв'!B51</f>
        <v>#REF!</v>
      </c>
      <c r="D14" s="43"/>
    </row>
    <row r="15" spans="1:5" ht="15.75" x14ac:dyDescent="0.25">
      <c r="A15" s="45"/>
      <c r="B15" s="41" t="s">
        <v>67</v>
      </c>
      <c r="C15" s="46" t="e">
        <f>SUM(C12:C14)</f>
        <v>#REF!</v>
      </c>
      <c r="D15" s="38"/>
      <c r="E15" s="50"/>
    </row>
    <row r="16" spans="1:5" ht="15.75" x14ac:dyDescent="0.25">
      <c r="A16" s="1"/>
      <c r="B16" s="96"/>
      <c r="C16" s="96"/>
      <c r="D16" s="47"/>
    </row>
    <row r="17" spans="1:6" ht="15.75" x14ac:dyDescent="0.25">
      <c r="A17" s="48" t="s">
        <v>68</v>
      </c>
      <c r="B17" s="25" t="s">
        <v>69</v>
      </c>
      <c r="C17" s="42" t="e">
        <f>#REF!+#REF!+#REF!+'1кв'!E22</f>
        <v>#REF!</v>
      </c>
      <c r="D17" s="47"/>
    </row>
    <row r="18" spans="1:6" ht="15.75" x14ac:dyDescent="0.25">
      <c r="A18" s="48"/>
      <c r="B18" s="49" t="s">
        <v>70</v>
      </c>
      <c r="C18" s="42" t="e">
        <f>#REF!+#REF!+#REF!+'1кв'!E23</f>
        <v>#REF!</v>
      </c>
      <c r="D18" s="47"/>
    </row>
    <row r="19" spans="1:6" ht="15.75" x14ac:dyDescent="0.25">
      <c r="A19" s="48"/>
      <c r="B19" s="49" t="s">
        <v>36</v>
      </c>
      <c r="C19" s="42" t="e">
        <f>#REF!+#REF!+#REF!+'1кв'!E24</f>
        <v>#REF!</v>
      </c>
      <c r="D19" s="47"/>
    </row>
    <row r="20" spans="1:6" ht="15.75" x14ac:dyDescent="0.25">
      <c r="A20" s="48"/>
      <c r="B20" s="6" t="s">
        <v>45</v>
      </c>
      <c r="C20" s="42" t="e">
        <f>#REF!+#REF!+#REF!+'1кв'!E27</f>
        <v>#REF!</v>
      </c>
      <c r="D20" s="47"/>
    </row>
    <row r="21" spans="1:6" ht="15.75" x14ac:dyDescent="0.25">
      <c r="A21" s="48"/>
      <c r="B21" s="6" t="s">
        <v>46</v>
      </c>
      <c r="C21" s="42" t="e">
        <f>#REF!+#REF!+#REF!+'1кв'!E26</f>
        <v>#REF!</v>
      </c>
      <c r="D21" s="47"/>
    </row>
    <row r="22" spans="1:6" ht="15.75" x14ac:dyDescent="0.25">
      <c r="A22" s="48"/>
      <c r="B22" s="6" t="s">
        <v>47</v>
      </c>
      <c r="C22" s="42" t="e">
        <f>#REF!+#REF!+#REF!+'1кв'!E25</f>
        <v>#REF!</v>
      </c>
      <c r="D22" s="47"/>
    </row>
    <row r="23" spans="1:6" ht="15.75" x14ac:dyDescent="0.25">
      <c r="A23" s="1"/>
      <c r="B23" s="6" t="s">
        <v>27</v>
      </c>
      <c r="C23" s="42" t="e">
        <f>#REF!+#REF!+#REF!+'1кв'!E28</f>
        <v>#REF!</v>
      </c>
      <c r="D23" s="47"/>
      <c r="E23" s="50"/>
    </row>
    <row r="24" spans="1:6" ht="15.75" x14ac:dyDescent="0.25">
      <c r="A24" s="48"/>
      <c r="B24" s="51" t="s">
        <v>91</v>
      </c>
      <c r="C24" s="52" t="e">
        <f>#REF!+#REF!+#REF!+#REF!+#REF!</f>
        <v>#REF!</v>
      </c>
      <c r="D24" s="47"/>
    </row>
    <row r="25" spans="1:6" ht="15.75" x14ac:dyDescent="0.25">
      <c r="A25" s="48"/>
      <c r="B25" s="54" t="s">
        <v>58</v>
      </c>
      <c r="C25" s="66" t="e">
        <f>#REF!</f>
        <v>#REF!</v>
      </c>
      <c r="D25" s="47"/>
    </row>
    <row r="26" spans="1:6" ht="15.75" x14ac:dyDescent="0.25">
      <c r="A26" s="48"/>
      <c r="B26" s="53" t="s">
        <v>71</v>
      </c>
      <c r="C26" s="52" t="e">
        <f>SUM(C28:C29)</f>
        <v>#REF!</v>
      </c>
      <c r="D26" s="47"/>
    </row>
    <row r="27" spans="1:6" ht="15.75" x14ac:dyDescent="0.25">
      <c r="A27" s="48"/>
      <c r="B27" s="40" t="s">
        <v>65</v>
      </c>
      <c r="C27" s="52"/>
      <c r="D27" s="47"/>
    </row>
    <row r="28" spans="1:6" ht="15.75" x14ac:dyDescent="0.25">
      <c r="A28" s="48"/>
      <c r="B28" s="54" t="s">
        <v>72</v>
      </c>
      <c r="C28" s="55" t="e">
        <f>#REF!</f>
        <v>#REF!</v>
      </c>
      <c r="D28" s="47"/>
    </row>
    <row r="29" spans="1:6" ht="15.75" x14ac:dyDescent="0.25">
      <c r="A29" s="48"/>
      <c r="B29" s="54" t="s">
        <v>92</v>
      </c>
      <c r="C29" s="55" t="e">
        <f>#REF!</f>
        <v>#REF!</v>
      </c>
      <c r="D29" s="47"/>
    </row>
    <row r="30" spans="1:6" ht="15.75" x14ac:dyDescent="0.25">
      <c r="A30" s="1"/>
      <c r="B30" s="56" t="s">
        <v>73</v>
      </c>
      <c r="C30" s="57" t="e">
        <f>SUM(C17:C26)</f>
        <v>#REF!</v>
      </c>
      <c r="D30" s="47"/>
      <c r="E30" s="50" t="e">
        <f>#REF!+#REF!+#REF!+'1кв'!E33</f>
        <v>#REF!</v>
      </c>
      <c r="F30" s="50" t="e">
        <f>C30-E30</f>
        <v>#REF!</v>
      </c>
    </row>
    <row r="31" spans="1:6" ht="15.75" x14ac:dyDescent="0.25">
      <c r="A31" s="1"/>
      <c r="B31" s="58" t="s">
        <v>74</v>
      </c>
      <c r="C31" s="59" t="e">
        <f>C6+C15-C30</f>
        <v>#REF!</v>
      </c>
      <c r="D31" s="47"/>
    </row>
    <row r="32" spans="1:6" ht="15.75" x14ac:dyDescent="0.25">
      <c r="A32" s="1"/>
      <c r="B32" s="39"/>
      <c r="C32" s="39"/>
      <c r="D32" s="47"/>
    </row>
    <row r="33" spans="1:4" ht="15.75" x14ac:dyDescent="0.25">
      <c r="A33" s="1"/>
      <c r="B33" s="60" t="s">
        <v>75</v>
      </c>
      <c r="C33" s="60"/>
      <c r="D33" s="47"/>
    </row>
    <row r="34" spans="1:4" ht="15.75" x14ac:dyDescent="0.25">
      <c r="A34" s="1"/>
      <c r="B34" s="60" t="s">
        <v>76</v>
      </c>
      <c r="C34" s="61">
        <v>64978.67</v>
      </c>
      <c r="D34" s="47"/>
    </row>
    <row r="35" spans="1:4" ht="15.75" x14ac:dyDescent="0.25">
      <c r="A35" s="1"/>
      <c r="B35" s="62" t="s">
        <v>77</v>
      </c>
      <c r="C35" s="63">
        <v>65669.570000000007</v>
      </c>
      <c r="D35" s="47"/>
    </row>
    <row r="36" spans="1:4" ht="15.75" x14ac:dyDescent="0.25">
      <c r="A36" s="1"/>
      <c r="B36" s="60" t="s">
        <v>78</v>
      </c>
      <c r="C36" s="64">
        <f>C35-C34</f>
        <v>690.90000000000873</v>
      </c>
      <c r="D36" s="47"/>
    </row>
    <row r="37" spans="1:4" ht="15.75" x14ac:dyDescent="0.25">
      <c r="A37" s="1"/>
      <c r="B37" s="39"/>
      <c r="C37" s="39"/>
      <c r="D37" s="47"/>
    </row>
    <row r="38" spans="1:4" ht="15.75" x14ac:dyDescent="0.25">
      <c r="A38" s="1"/>
      <c r="B38" s="39"/>
      <c r="C38" s="39"/>
      <c r="D38" s="47"/>
    </row>
    <row r="39" spans="1:4" ht="15.75" x14ac:dyDescent="0.25">
      <c r="A39" s="1"/>
      <c r="B39" s="39"/>
      <c r="C39" s="39"/>
      <c r="D39" s="47"/>
    </row>
    <row r="40" spans="1:4" ht="15.75" x14ac:dyDescent="0.25">
      <c r="A40" s="1" t="s">
        <v>79</v>
      </c>
      <c r="B40" s="39" t="s">
        <v>80</v>
      </c>
      <c r="C40" s="39"/>
      <c r="D40" s="47"/>
    </row>
    <row r="41" spans="1:4" ht="15.75" x14ac:dyDescent="0.25">
      <c r="A41" s="1"/>
      <c r="B41" s="39" t="s">
        <v>81</v>
      </c>
      <c r="C41" s="39"/>
      <c r="D41" s="47"/>
    </row>
    <row r="42" spans="1:4" ht="15.75" x14ac:dyDescent="0.25">
      <c r="A42" s="1"/>
      <c r="B42" s="39" t="s">
        <v>82</v>
      </c>
      <c r="C42" s="39"/>
      <c r="D42" s="47"/>
    </row>
    <row r="43" spans="1:4" ht="15.75" x14ac:dyDescent="0.25">
      <c r="A43" s="1"/>
      <c r="B43" s="39"/>
      <c r="C43" s="39"/>
      <c r="D43" s="47"/>
    </row>
    <row r="44" spans="1:4" ht="15.75" x14ac:dyDescent="0.25">
      <c r="A44" s="1"/>
      <c r="B44" s="39"/>
      <c r="C44" s="39"/>
      <c r="D44" s="47"/>
    </row>
    <row r="45" spans="1:4" ht="15.75" x14ac:dyDescent="0.25">
      <c r="A45" s="1"/>
      <c r="B45" s="39" t="s">
        <v>83</v>
      </c>
      <c r="C45" s="39"/>
      <c r="D45" s="47"/>
    </row>
    <row r="46" spans="1:4" ht="15.75" x14ac:dyDescent="0.25">
      <c r="A46" s="1"/>
      <c r="B46" s="39"/>
      <c r="C46" s="39"/>
      <c r="D46" s="47"/>
    </row>
    <row r="47" spans="1:4" ht="15.75" x14ac:dyDescent="0.25">
      <c r="A47" s="1"/>
      <c r="B47" s="39"/>
      <c r="C47" s="39"/>
      <c r="D47" s="47"/>
    </row>
  </sheetData>
  <mergeCells count="6">
    <mergeCell ref="B16:C16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1кв</vt:lpstr>
      <vt:lpstr>2кв</vt:lpstr>
      <vt:lpstr>отчет</vt:lpstr>
      <vt:lpstr>'1кв'!Область_печати</vt:lpstr>
      <vt:lpstr>'2кв'!Область_печати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2024-08-02T11:13:31Z</dcterms:modified>
</cp:coreProperties>
</file>